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ECKH\Archief ECKH\07 Brondocumenten voor site\"/>
    </mc:Choice>
  </mc:AlternateContent>
  <xr:revisionPtr revIDLastSave="0" documentId="8_{6913E19C-E53D-4B87-8AD1-B23B4300EFC3}" xr6:coauthVersionLast="47" xr6:coauthVersionMax="47" xr10:uidLastSave="{00000000-0000-0000-0000-000000000000}"/>
  <bookViews>
    <workbookView xWindow="-120" yWindow="-120" windowWidth="20730" windowHeight="11160" xr2:uid="{AE198F18-32D1-4103-812E-A9C7067D0195}"/>
  </bookViews>
  <sheets>
    <sheet name="Blad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B38" i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B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C28" i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B17" i="1"/>
  <c r="B32" i="1" l="1"/>
  <c r="B33" i="1" s="1"/>
  <c r="C31" i="1"/>
  <c r="C32" i="1" l="1"/>
  <c r="C33" i="1" s="1"/>
  <c r="D31" i="1"/>
  <c r="C34" i="1"/>
  <c r="B34" i="1"/>
  <c r="B35" i="1" s="1"/>
  <c r="B36" i="1" s="1"/>
  <c r="B37" i="1" s="1"/>
  <c r="B39" i="1" s="1"/>
  <c r="D32" i="1" l="1"/>
  <c r="D33" i="1" s="1"/>
  <c r="D34" i="1"/>
  <c r="E31" i="1"/>
  <c r="C35" i="1"/>
  <c r="C36" i="1" s="1"/>
  <c r="C37" i="1" s="1"/>
  <c r="C39" i="1" s="1"/>
  <c r="E32" i="1" l="1"/>
  <c r="E33" i="1" s="1"/>
  <c r="F31" i="1"/>
  <c r="D35" i="1"/>
  <c r="D36" i="1"/>
  <c r="D37" i="1" s="1"/>
  <c r="D39" i="1" s="1"/>
  <c r="F32" i="1" l="1"/>
  <c r="F33" i="1" s="1"/>
  <c r="G31" i="1"/>
  <c r="E34" i="1"/>
  <c r="E35" i="1" s="1"/>
  <c r="G32" i="1" l="1"/>
  <c r="G33" i="1" s="1"/>
  <c r="H31" i="1"/>
  <c r="G34" i="1"/>
  <c r="E36" i="1"/>
  <c r="E37" i="1" s="1"/>
  <c r="E39" i="1" s="1"/>
  <c r="F34" i="1"/>
  <c r="F35" i="1" s="1"/>
  <c r="H32" i="1" l="1"/>
  <c r="H33" i="1" s="1"/>
  <c r="H34" i="1"/>
  <c r="I31" i="1"/>
  <c r="F36" i="1"/>
  <c r="F37" i="1" s="1"/>
  <c r="F39" i="1" s="1"/>
  <c r="G35" i="1"/>
  <c r="G36" i="1"/>
  <c r="G37" i="1" l="1"/>
  <c r="G39" i="1" s="1"/>
  <c r="I32" i="1"/>
  <c r="I33" i="1" s="1"/>
  <c r="J31" i="1"/>
  <c r="H35" i="1"/>
  <c r="H36" i="1"/>
  <c r="H37" i="1" s="1"/>
  <c r="H39" i="1" s="1"/>
  <c r="J32" i="1" l="1"/>
  <c r="J33" i="1" s="1"/>
  <c r="K31" i="1"/>
  <c r="I34" i="1"/>
  <c r="I36" i="1" s="1"/>
  <c r="I37" i="1" s="1"/>
  <c r="I39" i="1" s="1"/>
  <c r="I35" i="1" l="1"/>
  <c r="J34" i="1"/>
  <c r="J35" i="1" s="1"/>
  <c r="K32" i="1"/>
  <c r="K33" i="1" s="1"/>
  <c r="L31" i="1"/>
  <c r="J36" i="1"/>
  <c r="J37" i="1" s="1"/>
  <c r="J39" i="1" s="1"/>
  <c r="K34" i="1" l="1"/>
  <c r="K35" i="1" s="1"/>
  <c r="L32" i="1"/>
  <c r="L33" i="1" s="1"/>
  <c r="M31" i="1"/>
  <c r="K36" i="1"/>
  <c r="K37" i="1" s="1"/>
  <c r="K39" i="1" s="1"/>
  <c r="L34" i="1" l="1"/>
  <c r="M32" i="1"/>
  <c r="M33" i="1" s="1"/>
  <c r="N31" i="1"/>
  <c r="L35" i="1"/>
  <c r="L36" i="1"/>
  <c r="L37" i="1" s="1"/>
  <c r="L39" i="1" s="1"/>
  <c r="N32" i="1" l="1"/>
  <c r="N33" i="1" s="1"/>
  <c r="O31" i="1"/>
  <c r="M34" i="1"/>
  <c r="M35" i="1" s="1"/>
  <c r="O32" i="1" l="1"/>
  <c r="O33" i="1" s="1"/>
  <c r="P31" i="1"/>
  <c r="O34" i="1"/>
  <c r="M36" i="1"/>
  <c r="M37" i="1" s="1"/>
  <c r="M39" i="1" s="1"/>
  <c r="N34" i="1"/>
  <c r="N35" i="1" s="1"/>
  <c r="P32" i="1" l="1"/>
  <c r="P33" i="1" s="1"/>
  <c r="Q31" i="1"/>
  <c r="P34" i="1"/>
  <c r="N36" i="1"/>
  <c r="N37" i="1" s="1"/>
  <c r="N39" i="1" s="1"/>
  <c r="O35" i="1"/>
  <c r="O36" i="1"/>
  <c r="O37" i="1" l="1"/>
  <c r="O39" i="1" s="1"/>
  <c r="Q32" i="1"/>
  <c r="Q33" i="1" s="1"/>
  <c r="R31" i="1"/>
  <c r="P35" i="1"/>
  <c r="P36" i="1"/>
  <c r="P37" i="1" s="1"/>
  <c r="P39" i="1" s="1"/>
  <c r="R32" i="1" l="1"/>
  <c r="R33" i="1" s="1"/>
  <c r="S31" i="1"/>
  <c r="Q34" i="1"/>
  <c r="Q35" i="1" s="1"/>
  <c r="S32" i="1" l="1"/>
  <c r="S33" i="1" s="1"/>
  <c r="T31" i="1"/>
  <c r="S34" i="1"/>
  <c r="Q36" i="1"/>
  <c r="Q37" i="1" s="1"/>
  <c r="Q39" i="1" s="1"/>
  <c r="R34" i="1"/>
  <c r="R35" i="1" s="1"/>
  <c r="T32" i="1" l="1"/>
  <c r="T33" i="1" s="1"/>
  <c r="U31" i="1"/>
  <c r="R36" i="1"/>
  <c r="R37" i="1" s="1"/>
  <c r="R39" i="1" s="1"/>
  <c r="S35" i="1"/>
  <c r="S36" i="1"/>
  <c r="T34" i="1" l="1"/>
  <c r="S37" i="1"/>
  <c r="S39" i="1" s="1"/>
  <c r="V31" i="1"/>
  <c r="U32" i="1"/>
  <c r="U33" i="1" s="1"/>
  <c r="T35" i="1"/>
  <c r="T36" i="1"/>
  <c r="T37" i="1" s="1"/>
  <c r="T39" i="1" s="1"/>
  <c r="B15" i="1" s="1"/>
  <c r="V32" i="1" l="1"/>
  <c r="V33" i="1" s="1"/>
  <c r="W31" i="1"/>
  <c r="U34" i="1"/>
  <c r="U35" i="1" s="1"/>
  <c r="U36" i="1" l="1"/>
  <c r="U37" i="1" s="1"/>
  <c r="U39" i="1" s="1"/>
  <c r="V34" i="1"/>
  <c r="V35" i="1" s="1"/>
  <c r="W32" i="1"/>
  <c r="W33" i="1" s="1"/>
  <c r="X31" i="1"/>
  <c r="W34" i="1" l="1"/>
  <c r="V36" i="1"/>
  <c r="V37" i="1" s="1"/>
  <c r="V39" i="1" s="1"/>
  <c r="X32" i="1"/>
  <c r="X33" i="1" s="1"/>
  <c r="Y31" i="1"/>
  <c r="W35" i="1"/>
  <c r="W36" i="1"/>
  <c r="W37" i="1" l="1"/>
  <c r="W39" i="1" s="1"/>
  <c r="Z31" i="1"/>
  <c r="Y32" i="1"/>
  <c r="Y33" i="1" s="1"/>
  <c r="X34" i="1"/>
  <c r="X35" i="1" s="1"/>
  <c r="Z32" i="1" l="1"/>
  <c r="Z33" i="1" s="1"/>
  <c r="X36" i="1"/>
  <c r="X37" i="1" s="1"/>
  <c r="X39" i="1" s="1"/>
  <c r="Y34" i="1"/>
  <c r="Y35" i="1" s="1"/>
  <c r="Z34" i="1" l="1"/>
  <c r="Y36" i="1"/>
  <c r="Y37" i="1" s="1"/>
  <c r="Y39" i="1" s="1"/>
  <c r="Z35" i="1"/>
  <c r="Z36" i="1"/>
  <c r="Z37" i="1" s="1"/>
  <c r="B16" i="1" l="1"/>
  <c r="Z39" i="1"/>
</calcChain>
</file>

<file path=xl/sharedStrings.xml><?xml version="1.0" encoding="utf-8"?>
<sst xmlns="http://schemas.openxmlformats.org/spreadsheetml/2006/main" count="45" uniqueCount="45">
  <si>
    <t>BEREKENDE OUTPUT</t>
  </si>
  <si>
    <t>Geinstalleerd vermogen in Wp</t>
  </si>
  <si>
    <t>Investering excl BTW in euro's</t>
  </si>
  <si>
    <t>Jaarlijks elektriciteitsgebruik in kWh</t>
  </si>
  <si>
    <t>Direct gebruik opgewekte elektriciteit uit zonnepanelen in kwh</t>
  </si>
  <si>
    <t>Totale opbrengst panelen / totale kosten</t>
  </si>
  <si>
    <t>Opbrengst panelen per jaar in euro's</t>
  </si>
  <si>
    <t>Opbrengstpanelen cumulatief in euro's</t>
  </si>
  <si>
    <t>Aantal jaren sinds installatie van de zonnepanelen</t>
  </si>
  <si>
    <r>
      <t xml:space="preserve">Levering </t>
    </r>
    <r>
      <rPr>
        <b/>
        <i/>
        <sz val="11"/>
        <color theme="1"/>
        <rFont val="Calibri"/>
        <family val="2"/>
        <scheme val="minor"/>
      </rPr>
      <t>aan</t>
    </r>
    <r>
      <rPr>
        <i/>
        <sz val="11"/>
        <color theme="1"/>
        <rFont val="Calibri"/>
        <family val="2"/>
        <scheme val="minor"/>
      </rPr>
      <t xml:space="preserve"> net (opwekte elektriciteit - direct gebruik) in kwh</t>
    </r>
  </si>
  <si>
    <r>
      <t xml:space="preserve">Levering </t>
    </r>
    <r>
      <rPr>
        <b/>
        <i/>
        <sz val="11"/>
        <color theme="1"/>
        <rFont val="Calibri"/>
        <family val="2"/>
        <scheme val="minor"/>
      </rPr>
      <t>van</t>
    </r>
    <r>
      <rPr>
        <i/>
        <sz val="11"/>
        <color theme="1"/>
        <rFont val="Calibri"/>
        <family val="2"/>
        <scheme val="minor"/>
      </rPr>
      <t xml:space="preserve"> net (jaarlijks elektriciteitsgebruik - direct gebruik) in kwh</t>
    </r>
  </si>
  <si>
    <t>Jaarlijkse opbrengst panelen (daalt per jaar door degradatie) in kwh</t>
  </si>
  <si>
    <r>
      <t xml:space="preserve">Levering </t>
    </r>
    <r>
      <rPr>
        <b/>
        <i/>
        <sz val="11"/>
        <color theme="1"/>
        <rFont val="Calibri"/>
        <family val="2"/>
        <scheme val="minor"/>
      </rPr>
      <t>van</t>
    </r>
    <r>
      <rPr>
        <i/>
        <sz val="11"/>
        <color theme="1"/>
        <rFont val="Calibri"/>
        <family val="2"/>
        <scheme val="minor"/>
      </rPr>
      <t xml:space="preserve"> net - levering </t>
    </r>
    <r>
      <rPr>
        <b/>
        <i/>
        <sz val="11"/>
        <color theme="1"/>
        <rFont val="Calibri"/>
        <family val="2"/>
        <scheme val="minor"/>
      </rPr>
      <t>aan</t>
    </r>
    <r>
      <rPr>
        <i/>
        <sz val="11"/>
        <color theme="1"/>
        <rFont val="Calibri"/>
        <family val="2"/>
        <scheme val="minor"/>
      </rPr>
      <t xml:space="preserve"> net in kwh </t>
    </r>
  </si>
  <si>
    <t xml:space="preserve">Totaal gemaakte kosten (investering + jaarlijkse terugleverkosten) in euro's </t>
  </si>
  <si>
    <r>
      <t xml:space="preserve">INPUT </t>
    </r>
    <r>
      <rPr>
        <b/>
        <sz val="11"/>
        <color theme="4" tint="-0.249977111117893"/>
        <rFont val="Calibri"/>
        <family val="2"/>
        <scheme val="minor"/>
      </rPr>
      <t>(alle rode getallen zelf invullen)</t>
    </r>
  </si>
  <si>
    <t xml:space="preserve"> - Kies het cirkelsegment dat overeenkomt met de windrichting</t>
  </si>
  <si>
    <t xml:space="preserve"> - Kies via de cijfers op de west-oost lijn de cirkel die </t>
  </si>
  <si>
    <t>Gebruik van de windroos om de efficiency te bepalen</t>
  </si>
  <si>
    <t xml:space="preserve">   overeenkomt met de hellingshoek waarin de zonnepanelen </t>
  </si>
  <si>
    <t xml:space="preserve"> - Bepaal via de kleur van het vakje op de kruising van het</t>
  </si>
  <si>
    <t>Terugverdientijd in jaren</t>
  </si>
  <si>
    <t>Investering nieuwe omvormer in jaar 12 in euro's</t>
  </si>
  <si>
    <r>
      <t xml:space="preserve">Prijs per Wp (investering gedeeld door geinstalleerd vermogen) </t>
    </r>
    <r>
      <rPr>
        <i/>
        <sz val="11"/>
        <color theme="1"/>
        <rFont val="Calibri"/>
        <family val="2"/>
        <scheme val="minor"/>
      </rPr>
      <t>*****)</t>
    </r>
  </si>
  <si>
    <r>
      <t xml:space="preserve">Rendementsverlies zonnepanelen/jaar in %   </t>
    </r>
    <r>
      <rPr>
        <i/>
        <sz val="11"/>
        <color theme="1"/>
        <rFont val="Calibri"/>
        <family val="2"/>
        <scheme val="minor"/>
      </rPr>
      <t>****)</t>
    </r>
  </si>
  <si>
    <t xml:space="preserve">   waarin de zonnepanelen liggen (b.v. ZW).</t>
  </si>
  <si>
    <t xml:space="preserve">   op het dak liggen (b.v. 40 graden).</t>
  </si>
  <si>
    <t xml:space="preserve">   gevonden segment en de gevonden cirkel het </t>
  </si>
  <si>
    <t xml:space="preserve">   efficiency percentage van de zonnepanelen (b.v. 95%).</t>
  </si>
  <si>
    <t>*)           Afhankelijk van de ligging van de zonnepanelen (waarde per situatie te bepalen met de windroos hierboven)</t>
  </si>
  <si>
    <t>****)    Het rendementsverlies verschilt per set zonnepanelen (zie specificatie van de zonnepanelen).</t>
  </si>
  <si>
    <t>Opbrengst - aanschaf en jaarlijkse kosten na 25 jaar (= winst)</t>
  </si>
  <si>
    <r>
      <t xml:space="preserve">Efficiency panelen in % </t>
    </r>
    <r>
      <rPr>
        <i/>
        <sz val="11"/>
        <color theme="1"/>
        <rFont val="Calibri"/>
        <family val="2"/>
        <scheme val="minor"/>
      </rPr>
      <t>*)</t>
    </r>
  </si>
  <si>
    <t>**)        Afhankelijk van gedrag en dus per situatie verschillend (de waarde ligt vaak rond de 30%)</t>
  </si>
  <si>
    <t>*****)  Indicatie hoe duur een set zonnepanelen is (handig bij het beooordelen van offertes).</t>
  </si>
  <si>
    <t>Saldering in %</t>
  </si>
  <si>
    <t>Jaarlijkse electriciteitsgebruik in kwh</t>
  </si>
  <si>
    <r>
      <t xml:space="preserve">Terugleveringskosten per kwh in euro's  na afschaffing saldering </t>
    </r>
    <r>
      <rPr>
        <i/>
        <sz val="11"/>
        <color theme="1"/>
        <rFont val="Calibri"/>
        <family val="2"/>
        <scheme val="minor"/>
      </rPr>
      <t>***)</t>
    </r>
  </si>
  <si>
    <r>
      <t xml:space="preserve">Direct gebruik van de opgewekte elektriciteit uit zonnepanelen in % </t>
    </r>
    <r>
      <rPr>
        <i/>
        <sz val="11"/>
        <color theme="1"/>
        <rFont val="Calibri"/>
        <family val="2"/>
        <scheme val="minor"/>
      </rPr>
      <t>**)</t>
    </r>
  </si>
  <si>
    <t>Terugleververgoeding per kwh in euro's na afschaffing saldering ***)</t>
  </si>
  <si>
    <t>***)      De terugleververgoeding en terugleverkosten na afschaffing van de saldering zijn nog volledig onduidelijk</t>
  </si>
  <si>
    <t>Terugleververgoeding per kwh in euro's (afhankelijk van contract)</t>
  </si>
  <si>
    <t>Terugleveringskosten per kwh in euro's (afhankelijk van contract)</t>
  </si>
  <si>
    <t>Prijs per kwh in euro's (afhankelijk van contract)</t>
  </si>
  <si>
    <t>Jaar voor de berekeningen</t>
  </si>
  <si>
    <t>De bovenstaande berekende output is gebaseerd op de onderstaande gegevens  (versie: januari 2025). Deze geven bovendien inzicht in het verloop van alle relevante cijfers per jaar.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</si>
</sst>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\ #,##0;[Red]&quot;€&quot;\ \-#,##0"/>
    <numFmt numFmtId="7" formatCode="&quot;€&quot;\ #,##0.00;&quot;€&quot;\ \-#,##0.00"/>
    <numFmt numFmtId="164" formatCode="0.00;\-0.00;;@"/>
    <numFmt numFmtId="165" formatCode="0;\-0;;@"/>
    <numFmt numFmtId="166" formatCode="0.0%"/>
    <numFmt numFmtId="167" formatCode="&quot;€&quot;\ #,##0.00"/>
    <numFmt numFmtId="168" formatCode="&quot;€&quot;\ #,##0"/>
    <numFmt numFmtId="169" formatCode="&quot;€&quot;\ 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118"/>
      <name val="Nunito Sans"/>
    </font>
    <font>
      <b/>
      <sz val="20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166" fontId="0" fillId="0" borderId="0" xfId="0" applyNumberFormat="1"/>
    <xf numFmtId="0" fontId="0" fillId="0" borderId="0" xfId="0" applyAlignment="1">
      <alignment horizontal="right"/>
    </xf>
    <xf numFmtId="15" fontId="0" fillId="0" borderId="0" xfId="0" applyNumberFormat="1"/>
    <xf numFmtId="166" fontId="1" fillId="0" borderId="0" xfId="0" applyNumberFormat="1" applyFont="1" applyAlignment="1">
      <alignment horizontal="center"/>
    </xf>
    <xf numFmtId="0" fontId="5" fillId="0" borderId="0" xfId="0" applyFont="1"/>
    <xf numFmtId="6" fontId="3" fillId="0" borderId="0" xfId="0" applyNumberFormat="1" applyFont="1"/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1" fillId="3" borderId="3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1" fontId="1" fillId="3" borderId="0" xfId="0" applyNumberFormat="1" applyFont="1" applyFill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0" fillId="3" borderId="8" xfId="0" applyFill="1" applyBorder="1" applyAlignment="1">
      <alignment horizontal="center"/>
    </xf>
    <xf numFmtId="0" fontId="7" fillId="3" borderId="8" xfId="0" applyFont="1" applyFill="1" applyBorder="1"/>
    <xf numFmtId="0" fontId="0" fillId="3" borderId="8" xfId="0" applyFill="1" applyBorder="1"/>
    <xf numFmtId="1" fontId="0" fillId="3" borderId="8" xfId="0" applyNumberForma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1" fontId="7" fillId="3" borderId="0" xfId="0" applyNumberFormat="1" applyFont="1" applyFill="1" applyAlignment="1">
      <alignment horizontal="right"/>
    </xf>
    <xf numFmtId="168" fontId="7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>
      <alignment horizontal="right"/>
    </xf>
    <xf numFmtId="0" fontId="0" fillId="3" borderId="4" xfId="0" applyFill="1" applyBorder="1"/>
    <xf numFmtId="0" fontId="0" fillId="3" borderId="5" xfId="0" applyFill="1" applyBorder="1"/>
    <xf numFmtId="0" fontId="1" fillId="3" borderId="9" xfId="0" applyFont="1" applyFill="1" applyBorder="1" applyAlignment="1">
      <alignment horizontal="right"/>
    </xf>
    <xf numFmtId="0" fontId="1" fillId="3" borderId="4" xfId="0" applyFont="1" applyFill="1" applyBorder="1"/>
    <xf numFmtId="168" fontId="1" fillId="3" borderId="1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center"/>
    </xf>
    <xf numFmtId="1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center" shrinkToFit="1"/>
    </xf>
    <xf numFmtId="7" fontId="1" fillId="3" borderId="2" xfId="0" applyNumberFormat="1" applyFont="1" applyFill="1" applyBorder="1"/>
    <xf numFmtId="0" fontId="2" fillId="0" borderId="1" xfId="0" applyFont="1" applyBorder="1" applyAlignment="1" applyProtection="1">
      <alignment horizontal="center"/>
      <protection locked="0"/>
    </xf>
    <xf numFmtId="168" fontId="2" fillId="0" borderId="1" xfId="0" applyNumberFormat="1" applyFont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center"/>
      <protection locked="0"/>
    </xf>
    <xf numFmtId="167" fontId="2" fillId="0" borderId="1" xfId="0" applyNumberFormat="1" applyFont="1" applyBorder="1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/>
      <protection locked="0"/>
    </xf>
    <xf numFmtId="167" fontId="0" fillId="0" borderId="0" xfId="0" applyNumberFormat="1"/>
    <xf numFmtId="169" fontId="0" fillId="0" borderId="0" xfId="0" applyNumberFormat="1"/>
    <xf numFmtId="0" fontId="1" fillId="0" borderId="0" xfId="0" applyFont="1" applyAlignment="1">
      <alignment horizontal="right"/>
    </xf>
    <xf numFmtId="167" fontId="7" fillId="3" borderId="0" xfId="0" applyNumberFormat="1" applyFont="1" applyFill="1" applyAlignment="1">
      <alignment horizontal="right"/>
    </xf>
    <xf numFmtId="0" fontId="6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3" borderId="0" xfId="0" applyFont="1" applyFill="1"/>
    <xf numFmtId="0" fontId="0" fillId="0" borderId="0" xfId="0"/>
    <xf numFmtId="0" fontId="1" fillId="0" borderId="0" xfId="0" applyFont="1"/>
    <xf numFmtId="1" fontId="9" fillId="3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1" fontId="7" fillId="3" borderId="0" xfId="0" applyNumberFormat="1" applyFont="1" applyFill="1"/>
    <xf numFmtId="1" fontId="7" fillId="4" borderId="0" xfId="0" applyNumberFormat="1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7620</xdr:rowOff>
    </xdr:from>
    <xdr:to>
      <xdr:col>8</xdr:col>
      <xdr:colOff>115570</xdr:colOff>
      <xdr:row>15</xdr:row>
      <xdr:rowOff>30809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5942D8E-5196-0069-D8AA-0B392CFE0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1" y="7620"/>
          <a:ext cx="3238499" cy="3110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3632E-B2C9-4855-B83A-0F5FA68A9026}">
  <dimension ref="A1:AA139"/>
  <sheetViews>
    <sheetView tabSelected="1" workbookViewId="0">
      <selection activeCell="H19" sqref="H19"/>
    </sheetView>
  </sheetViews>
  <sheetFormatPr defaultRowHeight="15" x14ac:dyDescent="0.25"/>
  <cols>
    <col min="1" max="1" width="64.5703125" customWidth="1"/>
    <col min="2" max="3" width="10.28515625" customWidth="1"/>
    <col min="4" max="4" width="11" customWidth="1"/>
    <col min="5" max="26" width="8.7109375" customWidth="1"/>
  </cols>
  <sheetData>
    <row r="1" spans="1:26" ht="27.75" thickTop="1" thickBot="1" x14ac:dyDescent="0.45">
      <c r="A1" s="58" t="s">
        <v>14</v>
      </c>
      <c r="B1" s="5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.75" thickTop="1" x14ac:dyDescent="0.25">
      <c r="A2" s="40" t="s">
        <v>1</v>
      </c>
      <c r="B2" s="49">
        <v>2700</v>
      </c>
      <c r="C2" s="20"/>
      <c r="D2" s="20"/>
      <c r="E2" s="20"/>
      <c r="F2" s="20"/>
      <c r="G2" s="20"/>
      <c r="H2" s="20"/>
      <c r="I2" s="20"/>
      <c r="J2" s="63" t="s">
        <v>17</v>
      </c>
      <c r="K2" s="64"/>
      <c r="L2" s="64"/>
      <c r="M2" s="64"/>
      <c r="N2" s="64"/>
      <c r="O2" s="64"/>
      <c r="P2" s="45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x14ac:dyDescent="0.25">
      <c r="A3" s="40" t="s">
        <v>2</v>
      </c>
      <c r="B3" s="50">
        <v>3500</v>
      </c>
      <c r="C3" s="20"/>
      <c r="D3" s="20"/>
      <c r="E3" s="20"/>
      <c r="F3" s="20"/>
      <c r="G3" s="20"/>
      <c r="H3" s="20"/>
      <c r="I3" s="20"/>
      <c r="J3" s="22"/>
      <c r="K3" s="22"/>
      <c r="L3" s="22"/>
      <c r="M3" s="22"/>
      <c r="N3" s="22"/>
      <c r="O3" s="22"/>
      <c r="P3" s="22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x14ac:dyDescent="0.25">
      <c r="A4" s="40" t="s">
        <v>31</v>
      </c>
      <c r="B4" s="51">
        <v>0.95</v>
      </c>
      <c r="C4" s="20"/>
      <c r="D4" s="20"/>
      <c r="E4" s="20"/>
      <c r="F4" s="23"/>
      <c r="G4" s="23"/>
      <c r="H4" s="23"/>
      <c r="I4" s="23"/>
      <c r="J4" s="65" t="s">
        <v>15</v>
      </c>
      <c r="K4" s="60"/>
      <c r="L4" s="60"/>
      <c r="M4" s="60"/>
      <c r="N4" s="60"/>
      <c r="O4" s="60"/>
      <c r="P4" s="45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x14ac:dyDescent="0.25">
      <c r="A5" s="40" t="s">
        <v>3</v>
      </c>
      <c r="B5" s="49">
        <v>2200</v>
      </c>
      <c r="C5" s="20"/>
      <c r="D5" s="20"/>
      <c r="E5" s="20"/>
      <c r="F5" s="24"/>
      <c r="G5" s="24"/>
      <c r="H5" s="21"/>
      <c r="I5" s="21"/>
      <c r="J5" s="30" t="s">
        <v>24</v>
      </c>
      <c r="K5" s="45"/>
      <c r="L5" s="45"/>
      <c r="M5" s="45"/>
      <c r="N5" s="45"/>
      <c r="O5" s="45"/>
      <c r="P5" s="45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x14ac:dyDescent="0.25">
      <c r="A6" s="40" t="s">
        <v>37</v>
      </c>
      <c r="B6" s="51">
        <v>0.3</v>
      </c>
      <c r="C6" s="20"/>
      <c r="D6" s="20"/>
      <c r="E6" s="20"/>
      <c r="F6" s="24"/>
      <c r="G6" s="24"/>
      <c r="H6" s="21"/>
      <c r="I6" s="21"/>
      <c r="J6" s="46" t="s">
        <v>16</v>
      </c>
      <c r="K6" s="31"/>
      <c r="L6" s="31"/>
      <c r="M6" s="31"/>
      <c r="N6" s="31"/>
      <c r="O6" s="31"/>
      <c r="P6" s="45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x14ac:dyDescent="0.25">
      <c r="A7" s="40" t="s">
        <v>42</v>
      </c>
      <c r="B7" s="52">
        <v>0.35</v>
      </c>
      <c r="C7" s="20"/>
      <c r="D7" s="20"/>
      <c r="E7" s="20"/>
      <c r="F7" s="24"/>
      <c r="G7" s="24"/>
      <c r="H7" s="21"/>
      <c r="I7" s="21"/>
      <c r="J7" s="46" t="s">
        <v>18</v>
      </c>
      <c r="K7" s="31"/>
      <c r="L7" s="31"/>
      <c r="M7" s="31"/>
      <c r="N7" s="31"/>
      <c r="O7" s="31"/>
      <c r="P7" s="3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x14ac:dyDescent="0.25">
      <c r="A8" s="40" t="s">
        <v>40</v>
      </c>
      <c r="B8" s="52">
        <v>0.14000000000000001</v>
      </c>
      <c r="C8" s="20"/>
      <c r="D8" s="20"/>
      <c r="E8" s="20"/>
      <c r="F8" s="20"/>
      <c r="G8" s="20"/>
      <c r="H8" s="21"/>
      <c r="I8" s="21"/>
      <c r="J8" s="31" t="s">
        <v>25</v>
      </c>
      <c r="K8" s="31"/>
      <c r="L8" s="31"/>
      <c r="M8" s="31"/>
      <c r="N8" s="31"/>
      <c r="O8" s="31"/>
      <c r="P8" s="31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x14ac:dyDescent="0.25">
      <c r="A9" s="40" t="s">
        <v>38</v>
      </c>
      <c r="B9" s="52">
        <v>0</v>
      </c>
      <c r="C9" s="20"/>
      <c r="D9" s="20"/>
      <c r="E9" s="20"/>
      <c r="F9" s="20"/>
      <c r="G9" s="20"/>
      <c r="H9" s="21"/>
      <c r="I9" s="21"/>
      <c r="J9" s="31"/>
      <c r="K9" s="31"/>
      <c r="L9" s="31"/>
      <c r="M9" s="31"/>
      <c r="N9" s="31"/>
      <c r="O9" s="31"/>
      <c r="P9" s="31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x14ac:dyDescent="0.25">
      <c r="A10" s="40" t="s">
        <v>41</v>
      </c>
      <c r="B10" s="52">
        <v>7.0000000000000007E-2</v>
      </c>
      <c r="C10" s="20"/>
      <c r="D10" s="20"/>
      <c r="E10" s="20"/>
      <c r="F10" s="20"/>
      <c r="G10" s="20"/>
      <c r="H10" s="21"/>
      <c r="I10" s="21"/>
      <c r="J10" s="31"/>
      <c r="K10" s="31"/>
      <c r="L10" s="31"/>
      <c r="M10" s="31"/>
      <c r="N10" s="31"/>
      <c r="O10" s="31"/>
      <c r="P10" s="31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x14ac:dyDescent="0.25">
      <c r="A11" s="40" t="s">
        <v>36</v>
      </c>
      <c r="B11" s="52">
        <v>0</v>
      </c>
      <c r="C11" s="20"/>
      <c r="D11" s="20"/>
      <c r="E11" s="20"/>
      <c r="F11" s="25"/>
      <c r="G11" s="25"/>
      <c r="H11" s="21"/>
      <c r="I11" s="21"/>
      <c r="J11" s="30" t="s">
        <v>19</v>
      </c>
      <c r="K11" s="30"/>
      <c r="L11" s="30"/>
      <c r="M11" s="30"/>
      <c r="N11" s="30"/>
      <c r="O11" s="30"/>
      <c r="P11" s="45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x14ac:dyDescent="0.25">
      <c r="A12" s="40" t="s">
        <v>23</v>
      </c>
      <c r="B12" s="53">
        <v>5.0000000000000001E-3</v>
      </c>
      <c r="C12" s="20"/>
      <c r="D12" s="20"/>
      <c r="E12" s="20"/>
      <c r="F12" s="25"/>
      <c r="G12" s="25"/>
      <c r="H12" s="21"/>
      <c r="I12" s="21"/>
      <c r="J12" s="30" t="s">
        <v>26</v>
      </c>
      <c r="K12" s="30"/>
      <c r="L12" s="30"/>
      <c r="M12" s="30"/>
      <c r="N12" s="30"/>
      <c r="O12" s="30"/>
      <c r="P12" s="45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75" thickBot="1" x14ac:dyDescent="0.3">
      <c r="A13" s="41" t="s">
        <v>21</v>
      </c>
      <c r="B13" s="50">
        <v>1000</v>
      </c>
      <c r="C13" s="20"/>
      <c r="D13" s="20"/>
      <c r="E13" s="20"/>
      <c r="F13" s="24"/>
      <c r="G13" s="24"/>
      <c r="H13" s="21"/>
      <c r="I13" s="21"/>
      <c r="J13" s="30" t="s">
        <v>27</v>
      </c>
      <c r="K13" s="30"/>
      <c r="L13" s="30"/>
      <c r="M13" s="30"/>
      <c r="N13" s="30"/>
      <c r="O13" s="30"/>
      <c r="P13" s="47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7.75" thickTop="1" thickBot="1" x14ac:dyDescent="0.45">
      <c r="A14" s="58" t="s">
        <v>0</v>
      </c>
      <c r="B14" s="59"/>
      <c r="C14" s="20"/>
      <c r="D14" s="20"/>
      <c r="E14" s="20"/>
      <c r="F14" s="20"/>
      <c r="G14" s="20"/>
      <c r="H14" s="20"/>
      <c r="I14" s="20"/>
      <c r="J14" s="30"/>
      <c r="K14" s="30"/>
      <c r="L14" s="30"/>
      <c r="M14" s="30"/>
      <c r="N14" s="30"/>
      <c r="O14" s="30"/>
      <c r="P14" s="45"/>
      <c r="Q14" s="21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thickTop="1" x14ac:dyDescent="0.25">
      <c r="A15" s="26" t="s">
        <v>20</v>
      </c>
      <c r="B15" s="42">
        <f>HLOOKUP(1,B39:Z40,2)+1</f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21"/>
      <c r="R15" s="20"/>
      <c r="S15" s="20"/>
      <c r="T15" s="20"/>
      <c r="U15" s="20"/>
      <c r="V15" s="20"/>
      <c r="W15" s="20"/>
      <c r="X15" s="20"/>
      <c r="Y15" s="20"/>
      <c r="Z15" s="20"/>
    </row>
    <row r="16" spans="1:26" x14ac:dyDescent="0.25">
      <c r="A16" s="43" t="s">
        <v>30</v>
      </c>
      <c r="B16" s="44">
        <f>Z37-Z38</f>
        <v>2696.5661635628167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21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 thickBot="1" x14ac:dyDescent="0.3">
      <c r="A17" s="27" t="s">
        <v>22</v>
      </c>
      <c r="B17" s="48">
        <f>B3/B2</f>
        <v>1.2962962962962963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21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thickTop="1" x14ac:dyDescent="0.25">
      <c r="A18" s="28"/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21"/>
      <c r="R18" s="20"/>
      <c r="S18" s="20"/>
      <c r="T18" s="20"/>
      <c r="U18" s="20"/>
      <c r="V18" s="20"/>
      <c r="W18" s="20"/>
      <c r="X18" s="20"/>
      <c r="Y18" s="20"/>
      <c r="Z18" s="20"/>
    </row>
    <row r="19" spans="1:26" x14ac:dyDescent="0.25">
      <c r="A19" s="30" t="s">
        <v>28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1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5">
      <c r="A20" s="30" t="s">
        <v>32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1"/>
      <c r="R20" s="20"/>
      <c r="S20" s="20"/>
      <c r="T20" s="20"/>
      <c r="U20" s="20"/>
      <c r="V20" s="20"/>
      <c r="W20" s="20"/>
      <c r="X20" s="20"/>
      <c r="Y20" s="20"/>
      <c r="Z20" s="20"/>
    </row>
    <row r="21" spans="1:26" x14ac:dyDescent="0.25">
      <c r="A21" s="60" t="s">
        <v>39</v>
      </c>
      <c r="B21" s="61"/>
      <c r="C21" s="61"/>
      <c r="D21" s="61"/>
      <c r="E21" s="6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0"/>
      <c r="S21" s="20"/>
      <c r="T21" s="20"/>
      <c r="U21" s="20"/>
      <c r="V21" s="20"/>
      <c r="W21" s="20"/>
      <c r="X21" s="20"/>
      <c r="Y21" s="20"/>
      <c r="Z21" s="20"/>
    </row>
    <row r="22" spans="1:26" x14ac:dyDescent="0.25">
      <c r="A22" s="30" t="s">
        <v>29</v>
      </c>
      <c r="B22" s="22"/>
      <c r="C22" s="22"/>
      <c r="D22" s="22"/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1"/>
      <c r="R22" s="20"/>
      <c r="S22" s="20"/>
      <c r="T22" s="20"/>
      <c r="U22" s="20"/>
      <c r="V22" s="20"/>
      <c r="W22" s="20"/>
      <c r="X22" s="20"/>
      <c r="Y22" s="20"/>
      <c r="Z22" s="20"/>
    </row>
    <row r="23" spans="1:26" x14ac:dyDescent="0.25">
      <c r="A23" s="30" t="s">
        <v>33</v>
      </c>
      <c r="B23" s="22"/>
      <c r="C23" s="22"/>
      <c r="D23" s="22"/>
      <c r="E23" s="2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21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thickBot="1" x14ac:dyDescent="0.3">
      <c r="A24" s="30"/>
      <c r="B24" s="22"/>
      <c r="C24" s="22"/>
      <c r="D24" s="22"/>
      <c r="E24" s="22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  <c r="Q24" s="21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thickTop="1" x14ac:dyDescent="0.25">
      <c r="A25" s="33"/>
      <c r="B25" s="34"/>
      <c r="C25" s="34"/>
      <c r="D25" s="34"/>
      <c r="E25" s="34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5"/>
      <c r="Q25" s="35"/>
      <c r="R25" s="32"/>
      <c r="S25" s="32"/>
      <c r="T25" s="32"/>
      <c r="U25" s="32"/>
      <c r="V25" s="32"/>
      <c r="W25" s="32"/>
      <c r="X25" s="32"/>
      <c r="Y25" s="32"/>
      <c r="Z25" s="32"/>
    </row>
    <row r="26" spans="1:26" x14ac:dyDescent="0.25">
      <c r="A26" s="60" t="s">
        <v>44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20"/>
      <c r="T26" s="20"/>
      <c r="U26" s="20"/>
      <c r="V26" s="20"/>
      <c r="W26" s="20"/>
      <c r="X26" s="20"/>
      <c r="Y26" s="20"/>
      <c r="Z26" s="20"/>
    </row>
    <row r="27" spans="1:26" x14ac:dyDescent="0.25">
      <c r="A27" s="22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21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3.9" customHeight="1" x14ac:dyDescent="0.25">
      <c r="A28" s="30" t="s">
        <v>43</v>
      </c>
      <c r="B28" s="36">
        <v>2025</v>
      </c>
      <c r="C28" s="36">
        <f t="shared" ref="C28:K28" si="0">B28+1</f>
        <v>2026</v>
      </c>
      <c r="D28" s="36">
        <f t="shared" si="0"/>
        <v>2027</v>
      </c>
      <c r="E28" s="36">
        <f t="shared" si="0"/>
        <v>2028</v>
      </c>
      <c r="F28" s="36">
        <f t="shared" si="0"/>
        <v>2029</v>
      </c>
      <c r="G28" s="36">
        <f t="shared" si="0"/>
        <v>2030</v>
      </c>
      <c r="H28" s="36">
        <f t="shared" si="0"/>
        <v>2031</v>
      </c>
      <c r="I28" s="36">
        <f t="shared" si="0"/>
        <v>2032</v>
      </c>
      <c r="J28" s="36">
        <f t="shared" si="0"/>
        <v>2033</v>
      </c>
      <c r="K28" s="36">
        <f t="shared" si="0"/>
        <v>2034</v>
      </c>
      <c r="L28" s="36">
        <f t="shared" ref="L28:V28" si="1">K28+1</f>
        <v>2035</v>
      </c>
      <c r="M28" s="36">
        <f t="shared" si="1"/>
        <v>2036</v>
      </c>
      <c r="N28" s="36">
        <f t="shared" si="1"/>
        <v>2037</v>
      </c>
      <c r="O28" s="36">
        <f t="shared" si="1"/>
        <v>2038</v>
      </c>
      <c r="P28" s="36">
        <f t="shared" si="1"/>
        <v>2039</v>
      </c>
      <c r="Q28" s="36">
        <f t="shared" si="1"/>
        <v>2040</v>
      </c>
      <c r="R28" s="36">
        <f t="shared" si="1"/>
        <v>2041</v>
      </c>
      <c r="S28" s="36">
        <f t="shared" si="1"/>
        <v>2042</v>
      </c>
      <c r="T28" s="36">
        <f t="shared" si="1"/>
        <v>2043</v>
      </c>
      <c r="U28" s="36">
        <f t="shared" si="1"/>
        <v>2044</v>
      </c>
      <c r="V28" s="36">
        <f t="shared" si="1"/>
        <v>2045</v>
      </c>
      <c r="W28" s="36">
        <f>V28+1</f>
        <v>2046</v>
      </c>
      <c r="X28" s="36">
        <f>W28+1</f>
        <v>2047</v>
      </c>
      <c r="Y28" s="36">
        <f>X28+1</f>
        <v>2048</v>
      </c>
      <c r="Z28" s="36">
        <f>Y28+1</f>
        <v>2049</v>
      </c>
    </row>
    <row r="29" spans="1:26" x14ac:dyDescent="0.25">
      <c r="A29" s="30" t="s">
        <v>34</v>
      </c>
      <c r="B29" s="37">
        <v>100</v>
      </c>
      <c r="C29" s="37">
        <v>100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</row>
    <row r="30" spans="1:26" x14ac:dyDescent="0.25">
      <c r="A30" s="31" t="s">
        <v>35</v>
      </c>
      <c r="B30" s="36">
        <f t="shared" ref="B30:Z30" si="2">$B$5</f>
        <v>2200</v>
      </c>
      <c r="C30" s="36">
        <f t="shared" si="2"/>
        <v>2200</v>
      </c>
      <c r="D30" s="36">
        <f t="shared" si="2"/>
        <v>2200</v>
      </c>
      <c r="E30" s="36">
        <f t="shared" si="2"/>
        <v>2200</v>
      </c>
      <c r="F30" s="36">
        <f t="shared" si="2"/>
        <v>2200</v>
      </c>
      <c r="G30" s="36">
        <f t="shared" si="2"/>
        <v>2200</v>
      </c>
      <c r="H30" s="36">
        <f t="shared" si="2"/>
        <v>2200</v>
      </c>
      <c r="I30" s="36">
        <f t="shared" si="2"/>
        <v>2200</v>
      </c>
      <c r="J30" s="36">
        <f t="shared" si="2"/>
        <v>2200</v>
      </c>
      <c r="K30" s="36">
        <f t="shared" si="2"/>
        <v>2200</v>
      </c>
      <c r="L30" s="36">
        <f t="shared" si="2"/>
        <v>2200</v>
      </c>
      <c r="M30" s="36">
        <f t="shared" si="2"/>
        <v>2200</v>
      </c>
      <c r="N30" s="36">
        <f t="shared" si="2"/>
        <v>2200</v>
      </c>
      <c r="O30" s="36">
        <f t="shared" si="2"/>
        <v>2200</v>
      </c>
      <c r="P30" s="36">
        <f t="shared" si="2"/>
        <v>2200</v>
      </c>
      <c r="Q30" s="36">
        <f t="shared" si="2"/>
        <v>2200</v>
      </c>
      <c r="R30" s="36">
        <f t="shared" si="2"/>
        <v>2200</v>
      </c>
      <c r="S30" s="36">
        <f t="shared" si="2"/>
        <v>2200</v>
      </c>
      <c r="T30" s="36">
        <f t="shared" si="2"/>
        <v>2200</v>
      </c>
      <c r="U30" s="36">
        <f t="shared" si="2"/>
        <v>2200</v>
      </c>
      <c r="V30" s="36">
        <f t="shared" si="2"/>
        <v>2200</v>
      </c>
      <c r="W30" s="36">
        <f t="shared" si="2"/>
        <v>2200</v>
      </c>
      <c r="X30" s="36">
        <f t="shared" si="2"/>
        <v>2200</v>
      </c>
      <c r="Y30" s="36">
        <f t="shared" si="2"/>
        <v>2200</v>
      </c>
      <c r="Z30" s="36">
        <f t="shared" si="2"/>
        <v>2200</v>
      </c>
    </row>
    <row r="31" spans="1:26" x14ac:dyDescent="0.25">
      <c r="A31" s="30" t="s">
        <v>11</v>
      </c>
      <c r="B31" s="37">
        <f>$B$2*$B$4</f>
        <v>2565</v>
      </c>
      <c r="C31" s="37">
        <f t="shared" ref="C31:Z31" si="3">B31*(1-$B$12)</f>
        <v>2552.1750000000002</v>
      </c>
      <c r="D31" s="37">
        <f t="shared" si="3"/>
        <v>2539.4141250000002</v>
      </c>
      <c r="E31" s="37">
        <f t="shared" si="3"/>
        <v>2526.7170543750003</v>
      </c>
      <c r="F31" s="37">
        <f t="shared" si="3"/>
        <v>2514.0834691031255</v>
      </c>
      <c r="G31" s="37">
        <f t="shared" si="3"/>
        <v>2501.5130517576099</v>
      </c>
      <c r="H31" s="37">
        <f t="shared" si="3"/>
        <v>2489.0054864988219</v>
      </c>
      <c r="I31" s="37">
        <f t="shared" si="3"/>
        <v>2476.5604590663279</v>
      </c>
      <c r="J31" s="37">
        <f t="shared" si="3"/>
        <v>2464.1776567709962</v>
      </c>
      <c r="K31" s="37">
        <f t="shared" si="3"/>
        <v>2451.8567684871414</v>
      </c>
      <c r="L31" s="37">
        <f t="shared" ref="L31:V31" si="4">K31*(1-$B$12)</f>
        <v>2439.5974846447057</v>
      </c>
      <c r="M31" s="37">
        <f t="shared" si="4"/>
        <v>2427.3994972214823</v>
      </c>
      <c r="N31" s="37">
        <f t="shared" si="4"/>
        <v>2415.2624997353751</v>
      </c>
      <c r="O31" s="37">
        <f t="shared" si="4"/>
        <v>2403.1861872366981</v>
      </c>
      <c r="P31" s="37">
        <f t="shared" si="4"/>
        <v>2391.1702563005147</v>
      </c>
      <c r="Q31" s="37">
        <f t="shared" si="4"/>
        <v>2379.2144050190122</v>
      </c>
      <c r="R31" s="37">
        <f t="shared" si="4"/>
        <v>2367.318332993917</v>
      </c>
      <c r="S31" s="37">
        <f t="shared" si="4"/>
        <v>2355.4817413289475</v>
      </c>
      <c r="T31" s="37">
        <f t="shared" si="4"/>
        <v>2343.7043326223029</v>
      </c>
      <c r="U31" s="37">
        <f t="shared" si="4"/>
        <v>2331.9858109591914</v>
      </c>
      <c r="V31" s="37">
        <f t="shared" si="4"/>
        <v>2320.3258819043954</v>
      </c>
      <c r="W31" s="37">
        <f t="shared" si="3"/>
        <v>2308.7242524948733</v>
      </c>
      <c r="X31" s="37">
        <f t="shared" si="3"/>
        <v>2297.1806312323988</v>
      </c>
      <c r="Y31" s="37">
        <f t="shared" si="3"/>
        <v>2285.694728076237</v>
      </c>
      <c r="Z31" s="37">
        <f t="shared" si="3"/>
        <v>2274.2662544358559</v>
      </c>
    </row>
    <row r="32" spans="1:26" x14ac:dyDescent="0.25">
      <c r="A32" s="31" t="s">
        <v>4</v>
      </c>
      <c r="B32" s="37">
        <f t="shared" ref="B32:Z32" si="5">$B$6*B31</f>
        <v>769.5</v>
      </c>
      <c r="C32" s="37">
        <f t="shared" si="5"/>
        <v>765.65250000000003</v>
      </c>
      <c r="D32" s="37">
        <f t="shared" si="5"/>
        <v>761.82423750000009</v>
      </c>
      <c r="E32" s="37">
        <f t="shared" si="5"/>
        <v>758.01511631250003</v>
      </c>
      <c r="F32" s="37">
        <f t="shared" si="5"/>
        <v>754.22504073093762</v>
      </c>
      <c r="G32" s="37">
        <f t="shared" si="5"/>
        <v>750.4539155272829</v>
      </c>
      <c r="H32" s="37">
        <f t="shared" si="5"/>
        <v>746.7016459496466</v>
      </c>
      <c r="I32" s="37">
        <f t="shared" si="5"/>
        <v>742.96813771989832</v>
      </c>
      <c r="J32" s="37">
        <f t="shared" si="5"/>
        <v>739.25329703129887</v>
      </c>
      <c r="K32" s="37">
        <f t="shared" si="5"/>
        <v>735.55703054614241</v>
      </c>
      <c r="L32" s="37">
        <f t="shared" ref="L32:U32" si="6">$B$6*L31</f>
        <v>731.87924539341168</v>
      </c>
      <c r="M32" s="37">
        <f t="shared" si="6"/>
        <v>728.21984916644465</v>
      </c>
      <c r="N32" s="37">
        <f t="shared" si="6"/>
        <v>724.57874992061249</v>
      </c>
      <c r="O32" s="37">
        <f t="shared" si="6"/>
        <v>720.95585617100937</v>
      </c>
      <c r="P32" s="37">
        <f t="shared" si="6"/>
        <v>717.35107689015433</v>
      </c>
      <c r="Q32" s="37">
        <f t="shared" si="6"/>
        <v>713.76432150570361</v>
      </c>
      <c r="R32" s="37">
        <f t="shared" si="6"/>
        <v>710.19549989817506</v>
      </c>
      <c r="S32" s="37">
        <f t="shared" si="6"/>
        <v>706.64452239868422</v>
      </c>
      <c r="T32" s="37">
        <f t="shared" si="6"/>
        <v>703.11129978669089</v>
      </c>
      <c r="U32" s="37">
        <f t="shared" si="6"/>
        <v>699.59574328775739</v>
      </c>
      <c r="V32" s="37">
        <f t="shared" si="5"/>
        <v>696.09776457131863</v>
      </c>
      <c r="W32" s="37">
        <f t="shared" si="5"/>
        <v>692.61727574846202</v>
      </c>
      <c r="X32" s="37">
        <f t="shared" si="5"/>
        <v>689.15418936971957</v>
      </c>
      <c r="Y32" s="37">
        <f t="shared" si="5"/>
        <v>685.70841842287109</v>
      </c>
      <c r="Z32" s="37">
        <f t="shared" si="5"/>
        <v>682.27987633075679</v>
      </c>
    </row>
    <row r="33" spans="1:26" x14ac:dyDescent="0.25">
      <c r="A33" s="30" t="s">
        <v>10</v>
      </c>
      <c r="B33" s="37">
        <f>B30-B32</f>
        <v>1430.5</v>
      </c>
      <c r="C33" s="37">
        <f t="shared" ref="C33:Z33" si="7">C30-C32</f>
        <v>1434.3474999999999</v>
      </c>
      <c r="D33" s="37">
        <f t="shared" si="7"/>
        <v>1438.1757625</v>
      </c>
      <c r="E33" s="37">
        <f t="shared" si="7"/>
        <v>1441.9848836874999</v>
      </c>
      <c r="F33" s="37">
        <f t="shared" si="7"/>
        <v>1445.7749592690625</v>
      </c>
      <c r="G33" s="37">
        <f t="shared" si="7"/>
        <v>1449.5460844727172</v>
      </c>
      <c r="H33" s="37">
        <f t="shared" si="7"/>
        <v>1453.2983540503533</v>
      </c>
      <c r="I33" s="37">
        <f t="shared" si="7"/>
        <v>1457.0318622801017</v>
      </c>
      <c r="J33" s="37">
        <f t="shared" si="7"/>
        <v>1460.7467029687011</v>
      </c>
      <c r="K33" s="37">
        <f t="shared" si="7"/>
        <v>1464.4429694538576</v>
      </c>
      <c r="L33" s="37">
        <f t="shared" ref="L33:U33" si="8">L30-L32</f>
        <v>1468.1207546065884</v>
      </c>
      <c r="M33" s="37">
        <f t="shared" si="8"/>
        <v>1471.7801508335554</v>
      </c>
      <c r="N33" s="37">
        <f t="shared" si="8"/>
        <v>1475.4212500793874</v>
      </c>
      <c r="O33" s="37">
        <f t="shared" si="8"/>
        <v>1479.0441438289906</v>
      </c>
      <c r="P33" s="37">
        <f t="shared" si="8"/>
        <v>1482.6489231098458</v>
      </c>
      <c r="Q33" s="37">
        <f t="shared" si="8"/>
        <v>1486.2356784942963</v>
      </c>
      <c r="R33" s="37">
        <f t="shared" si="8"/>
        <v>1489.8045001018249</v>
      </c>
      <c r="S33" s="37">
        <f t="shared" si="8"/>
        <v>1493.3554776013157</v>
      </c>
      <c r="T33" s="37">
        <f t="shared" si="8"/>
        <v>1496.8887002133092</v>
      </c>
      <c r="U33" s="37">
        <f t="shared" si="8"/>
        <v>1500.4042567122426</v>
      </c>
      <c r="V33" s="37">
        <f t="shared" si="7"/>
        <v>1503.9022354286813</v>
      </c>
      <c r="W33" s="37">
        <f t="shared" si="7"/>
        <v>1507.3827242515381</v>
      </c>
      <c r="X33" s="37">
        <f t="shared" si="7"/>
        <v>1510.8458106302805</v>
      </c>
      <c r="Y33" s="37">
        <f t="shared" si="7"/>
        <v>1514.2915815771289</v>
      </c>
      <c r="Z33" s="37">
        <f t="shared" si="7"/>
        <v>1517.7201236692431</v>
      </c>
    </row>
    <row r="34" spans="1:26" x14ac:dyDescent="0.25">
      <c r="A34" s="30" t="s">
        <v>9</v>
      </c>
      <c r="B34" s="37">
        <f>B31-B32</f>
        <v>1795.5</v>
      </c>
      <c r="C34" s="37">
        <f t="shared" ref="C34:Z34" si="9">C31-C32</f>
        <v>1786.5225</v>
      </c>
      <c r="D34" s="37">
        <f t="shared" si="9"/>
        <v>1777.5898875000003</v>
      </c>
      <c r="E34" s="37">
        <f t="shared" si="9"/>
        <v>1768.7019380625002</v>
      </c>
      <c r="F34" s="37">
        <f t="shared" si="9"/>
        <v>1759.858428372188</v>
      </c>
      <c r="G34" s="37">
        <f t="shared" si="9"/>
        <v>1751.0591362303271</v>
      </c>
      <c r="H34" s="37">
        <f t="shared" si="9"/>
        <v>1742.3038405491752</v>
      </c>
      <c r="I34" s="37">
        <f t="shared" si="9"/>
        <v>1733.5923213464296</v>
      </c>
      <c r="J34" s="37">
        <f t="shared" si="9"/>
        <v>1724.9243597396974</v>
      </c>
      <c r="K34" s="37">
        <f t="shared" si="9"/>
        <v>1716.299737940999</v>
      </c>
      <c r="L34" s="37">
        <f t="shared" ref="L34:U34" si="10">L31-L32</f>
        <v>1707.7182392512941</v>
      </c>
      <c r="M34" s="37">
        <f t="shared" si="10"/>
        <v>1699.1796480550377</v>
      </c>
      <c r="N34" s="37">
        <f t="shared" si="10"/>
        <v>1690.6837498147625</v>
      </c>
      <c r="O34" s="37">
        <f t="shared" si="10"/>
        <v>1682.2303310656887</v>
      </c>
      <c r="P34" s="37">
        <f t="shared" si="10"/>
        <v>1673.8191794103604</v>
      </c>
      <c r="Q34" s="37">
        <f t="shared" si="10"/>
        <v>1665.4500835133085</v>
      </c>
      <c r="R34" s="37">
        <f t="shared" si="10"/>
        <v>1657.122833095742</v>
      </c>
      <c r="S34" s="37">
        <f t="shared" si="10"/>
        <v>1648.8372189302631</v>
      </c>
      <c r="T34" s="37">
        <f t="shared" si="10"/>
        <v>1640.5930328356121</v>
      </c>
      <c r="U34" s="37">
        <f t="shared" si="10"/>
        <v>1632.3900676714341</v>
      </c>
      <c r="V34" s="37">
        <f t="shared" si="9"/>
        <v>1624.2281173330766</v>
      </c>
      <c r="W34" s="37">
        <f t="shared" si="9"/>
        <v>1616.1069767464114</v>
      </c>
      <c r="X34" s="37">
        <f t="shared" si="9"/>
        <v>1608.0264418626793</v>
      </c>
      <c r="Y34" s="37">
        <f t="shared" si="9"/>
        <v>1599.9863096533659</v>
      </c>
      <c r="Z34" s="37">
        <f t="shared" si="9"/>
        <v>1591.986378105099</v>
      </c>
    </row>
    <row r="35" spans="1:26" x14ac:dyDescent="0.25">
      <c r="A35" s="30" t="s">
        <v>12</v>
      </c>
      <c r="B35" s="37">
        <f>B33-B34</f>
        <v>-365</v>
      </c>
      <c r="C35" s="37">
        <f t="shared" ref="C35:Z35" si="11">C33-C34</f>
        <v>-352.17500000000018</v>
      </c>
      <c r="D35" s="37">
        <f t="shared" si="11"/>
        <v>-339.41412500000024</v>
      </c>
      <c r="E35" s="37">
        <f t="shared" si="11"/>
        <v>-326.71705437500032</v>
      </c>
      <c r="F35" s="37">
        <f t="shared" si="11"/>
        <v>-314.08346910312548</v>
      </c>
      <c r="G35" s="37">
        <f t="shared" si="11"/>
        <v>-301.5130517576099</v>
      </c>
      <c r="H35" s="37">
        <f t="shared" si="11"/>
        <v>-289.00548649882194</v>
      </c>
      <c r="I35" s="37">
        <f t="shared" si="11"/>
        <v>-276.56045906632789</v>
      </c>
      <c r="J35" s="37">
        <f t="shared" si="11"/>
        <v>-264.17765677099624</v>
      </c>
      <c r="K35" s="37">
        <f t="shared" si="11"/>
        <v>-251.85676848714138</v>
      </c>
      <c r="L35" s="37">
        <f t="shared" ref="L35:U35" si="12">L33-L34</f>
        <v>-239.59748464470567</v>
      </c>
      <c r="M35" s="37">
        <f t="shared" si="12"/>
        <v>-227.39949722148231</v>
      </c>
      <c r="N35" s="37">
        <f t="shared" si="12"/>
        <v>-215.26249973537506</v>
      </c>
      <c r="O35" s="37">
        <f t="shared" si="12"/>
        <v>-203.18618723669806</v>
      </c>
      <c r="P35" s="37">
        <f t="shared" si="12"/>
        <v>-191.17025630051467</v>
      </c>
      <c r="Q35" s="37">
        <f t="shared" si="12"/>
        <v>-179.21440501901225</v>
      </c>
      <c r="R35" s="37">
        <f t="shared" si="12"/>
        <v>-167.31833299391701</v>
      </c>
      <c r="S35" s="37">
        <f t="shared" si="12"/>
        <v>-155.48174132894746</v>
      </c>
      <c r="T35" s="37">
        <f t="shared" si="12"/>
        <v>-143.7043326223029</v>
      </c>
      <c r="U35" s="37">
        <f t="shared" si="12"/>
        <v>-131.98581095919144</v>
      </c>
      <c r="V35" s="37">
        <f t="shared" si="11"/>
        <v>-120.32588190439537</v>
      </c>
      <c r="W35" s="37">
        <f t="shared" si="11"/>
        <v>-108.72425249487333</v>
      </c>
      <c r="X35" s="37">
        <f t="shared" si="11"/>
        <v>-97.18063123239881</v>
      </c>
      <c r="Y35" s="37">
        <f t="shared" si="11"/>
        <v>-85.69472807623697</v>
      </c>
      <c r="Z35" s="37">
        <f t="shared" si="11"/>
        <v>-74.266254435855899</v>
      </c>
    </row>
    <row r="36" spans="1:26" x14ac:dyDescent="0.25">
      <c r="A36" s="30" t="s">
        <v>6</v>
      </c>
      <c r="B36" s="57">
        <f>IF(B35&gt;0,(B30*$B$7)-(B34*$B$10)-(B35*$B$7),(B30*$B$7)-(B34*$B$10)-(B35*$B$8))</f>
        <v>695.41499999999996</v>
      </c>
      <c r="C36" s="57">
        <f>IF(C35&gt;0,(C30*$B$7)-(C34*$B$10)-(C35*$B$7),(C30*$B$7)-(C34*$B$10)-(C35*$B$8))</f>
        <v>694.24792500000001</v>
      </c>
      <c r="D36" s="66">
        <f>D30*$B$7-(D33*$B$7)+(D34*$B$9)</f>
        <v>266.63848312500005</v>
      </c>
      <c r="E36" s="66">
        <f>E30*$B$7-(E33*$B$7)+(E34*$B$9)</f>
        <v>265.30529070937507</v>
      </c>
      <c r="F36" s="66">
        <f>F30*$B$7-(F33*$B$7)+(F34*$B$9)</f>
        <v>263.97876425582814</v>
      </c>
      <c r="G36" s="66">
        <f>G30*$B$7-(G33*$B$7)+(G34*$B$9)</f>
        <v>262.65887043454899</v>
      </c>
      <c r="H36" s="66">
        <f>H30*$B$7-(H33*$B$7)+(H34*$B$9)</f>
        <v>261.3455760823764</v>
      </c>
      <c r="I36" s="66">
        <f>I30*$B$7-(I33*$B$7)+(I34*$B$9)</f>
        <v>260.03884820196447</v>
      </c>
      <c r="J36" s="66">
        <f>J30*$B$7-(J33*$B$7)+(J34*$B$9)</f>
        <v>258.73865396095465</v>
      </c>
      <c r="K36" s="66">
        <f>K30*$B$7-(K33*$B$7)+(K34*$B$9)</f>
        <v>257.44496069114984</v>
      </c>
      <c r="L36" s="66">
        <f>L30*$B$7-(L33*$B$7)+(L34*$B$9)</f>
        <v>256.15773588769412</v>
      </c>
      <c r="M36" s="66">
        <f>M30*$B$7-(M33*$B$7)+(M34*$B$9)</f>
        <v>254.87694720825561</v>
      </c>
      <c r="N36" s="66">
        <f>N30*$B$7-(N33*$B$7)+(N34*$B$9)</f>
        <v>253.60256247221446</v>
      </c>
      <c r="O36" s="66">
        <f>O30*$B$7-(O33*$B$7)+(O34*$B$9)</f>
        <v>252.33454965985334</v>
      </c>
      <c r="P36" s="66">
        <f>P30*$B$7-(P33*$B$7)+(P34*$B$9)</f>
        <v>251.07287691155398</v>
      </c>
      <c r="Q36" s="66">
        <f>Q30*$B$7-(Q33*$B$7)+(Q34*$B$9)</f>
        <v>249.81751252699632</v>
      </c>
      <c r="R36" s="66">
        <f>R30*$B$7-(R33*$B$7)+(R34*$B$9)</f>
        <v>248.56842496436127</v>
      </c>
      <c r="S36" s="66">
        <f>S30*$B$7-(S33*$B$7)+(S34*$B$9)</f>
        <v>247.32558283953949</v>
      </c>
      <c r="T36" s="66">
        <f>T30*$B$7-(T33*$B$7)+(T34*$B$9)</f>
        <v>246.0889549253418</v>
      </c>
      <c r="U36" s="66">
        <f>U30*$B$7-(U33*$B$7)+(U34*$B$9)</f>
        <v>244.85851015071512</v>
      </c>
      <c r="V36" s="66">
        <f>V30*$B$7-(V33*$B$7)+(V34*$B$9)</f>
        <v>243.63421759996163</v>
      </c>
      <c r="W36" s="66">
        <f>W30*$B$7-(W33*$B$7)+(W34*$B$9)</f>
        <v>242.41604651196167</v>
      </c>
      <c r="X36" s="66">
        <f>X30*$B$7-(X33*$B$7)+(X34*$B$9)</f>
        <v>241.20396627940181</v>
      </c>
      <c r="Y36" s="66">
        <f>Y30*$B$7-(Y33*$B$7)+(Y34*$B$9)</f>
        <v>239.99794644800488</v>
      </c>
      <c r="Z36" s="66">
        <f>Z30*$B$7-(Z33*$B$7)+(Z34*$B$9)</f>
        <v>238.79795671576494</v>
      </c>
    </row>
    <row r="37" spans="1:26" x14ac:dyDescent="0.25">
      <c r="A37" s="30" t="s">
        <v>7</v>
      </c>
      <c r="B37" s="38">
        <f>B36</f>
        <v>695.41499999999996</v>
      </c>
      <c r="C37" s="38">
        <f t="shared" ref="C37:Z37" si="13">C36+B37</f>
        <v>1389.6629250000001</v>
      </c>
      <c r="D37" s="38">
        <f>D36+C37</f>
        <v>1656.3014081250001</v>
      </c>
      <c r="E37" s="38">
        <f t="shared" si="13"/>
        <v>1921.606698834375</v>
      </c>
      <c r="F37" s="38">
        <f t="shared" si="13"/>
        <v>2185.5854630902031</v>
      </c>
      <c r="G37" s="38">
        <f t="shared" si="13"/>
        <v>2448.2443335247522</v>
      </c>
      <c r="H37" s="38">
        <f t="shared" si="13"/>
        <v>2709.5899096071284</v>
      </c>
      <c r="I37" s="38">
        <f t="shared" si="13"/>
        <v>2969.6287578090928</v>
      </c>
      <c r="J37" s="38">
        <f t="shared" si="13"/>
        <v>3228.3674117700475</v>
      </c>
      <c r="K37" s="38">
        <f t="shared" si="13"/>
        <v>3485.8123724611974</v>
      </c>
      <c r="L37" s="38">
        <f t="shared" ref="L37:V37" si="14">L36+K37</f>
        <v>3741.9701083488917</v>
      </c>
      <c r="M37" s="38">
        <f t="shared" si="14"/>
        <v>3996.8470555571475</v>
      </c>
      <c r="N37" s="38">
        <f t="shared" si="14"/>
        <v>4250.4496180293618</v>
      </c>
      <c r="O37" s="38">
        <f t="shared" si="14"/>
        <v>4502.7841676892149</v>
      </c>
      <c r="P37" s="38">
        <f t="shared" si="14"/>
        <v>4753.8570446007689</v>
      </c>
      <c r="Q37" s="38">
        <f t="shared" si="14"/>
        <v>5003.6745571277652</v>
      </c>
      <c r="R37" s="38">
        <f t="shared" si="14"/>
        <v>5252.2429820921261</v>
      </c>
      <c r="S37" s="38">
        <f t="shared" si="14"/>
        <v>5499.5685649316656</v>
      </c>
      <c r="T37" s="38">
        <f t="shared" si="14"/>
        <v>5745.6575198570072</v>
      </c>
      <c r="U37" s="38">
        <f t="shared" si="14"/>
        <v>5990.5160300077223</v>
      </c>
      <c r="V37" s="38">
        <f t="shared" si="14"/>
        <v>6234.1502476076839</v>
      </c>
      <c r="W37" s="38">
        <f t="shared" si="13"/>
        <v>6476.566294119646</v>
      </c>
      <c r="X37" s="38">
        <f t="shared" si="13"/>
        <v>6717.7702603990474</v>
      </c>
      <c r="Y37" s="38">
        <f t="shared" si="13"/>
        <v>6957.7682068470522</v>
      </c>
      <c r="Z37" s="38">
        <f t="shared" si="13"/>
        <v>7196.5661635628167</v>
      </c>
    </row>
    <row r="38" spans="1:26" x14ac:dyDescent="0.25">
      <c r="A38" s="30" t="s">
        <v>13</v>
      </c>
      <c r="B38" s="38">
        <f>$B$3+B11</f>
        <v>3500</v>
      </c>
      <c r="C38" s="38">
        <f>B38+$B$11</f>
        <v>3500</v>
      </c>
      <c r="D38" s="38">
        <f>C38+$B$11</f>
        <v>3500</v>
      </c>
      <c r="E38" s="38">
        <f t="shared" ref="E38:K38" si="15">D38+$B$11</f>
        <v>3500</v>
      </c>
      <c r="F38" s="38">
        <f t="shared" si="15"/>
        <v>3500</v>
      </c>
      <c r="G38" s="38">
        <f t="shared" si="15"/>
        <v>3500</v>
      </c>
      <c r="H38" s="38">
        <f t="shared" si="15"/>
        <v>3500</v>
      </c>
      <c r="I38" s="38">
        <f t="shared" si="15"/>
        <v>3500</v>
      </c>
      <c r="J38" s="38">
        <f t="shared" si="15"/>
        <v>3500</v>
      </c>
      <c r="K38" s="38">
        <f t="shared" si="15"/>
        <v>3500</v>
      </c>
      <c r="L38" s="38">
        <f>K38+$B$11</f>
        <v>3500</v>
      </c>
      <c r="M38" s="38">
        <f>L38+$B$11+$B$13</f>
        <v>4500</v>
      </c>
      <c r="N38" s="38">
        <f t="shared" ref="N38:V38" si="16">M38+$B$11</f>
        <v>4500</v>
      </c>
      <c r="O38" s="38">
        <f t="shared" si="16"/>
        <v>4500</v>
      </c>
      <c r="P38" s="38">
        <f t="shared" si="16"/>
        <v>4500</v>
      </c>
      <c r="Q38" s="38">
        <f t="shared" si="16"/>
        <v>4500</v>
      </c>
      <c r="R38" s="38">
        <f t="shared" si="16"/>
        <v>4500</v>
      </c>
      <c r="S38" s="38">
        <f t="shared" si="16"/>
        <v>4500</v>
      </c>
      <c r="T38" s="38">
        <f t="shared" si="16"/>
        <v>4500</v>
      </c>
      <c r="U38" s="38">
        <f t="shared" si="16"/>
        <v>4500</v>
      </c>
      <c r="V38" s="38">
        <f t="shared" si="16"/>
        <v>4500</v>
      </c>
      <c r="W38" s="38">
        <f>V38+$B$11</f>
        <v>4500</v>
      </c>
      <c r="X38" s="38">
        <f>W38+$B$11</f>
        <v>4500</v>
      </c>
      <c r="Y38" s="38">
        <f>X38+$B$11</f>
        <v>4500</v>
      </c>
      <c r="Z38" s="38">
        <f>Y38+$B$11</f>
        <v>4500</v>
      </c>
    </row>
    <row r="39" spans="1:26" x14ac:dyDescent="0.25">
      <c r="A39" s="30" t="s">
        <v>5</v>
      </c>
      <c r="B39" s="39">
        <f t="shared" ref="B39:Z39" si="17">B37/B38</f>
        <v>0.19868999999999998</v>
      </c>
      <c r="C39" s="39">
        <f t="shared" si="17"/>
        <v>0.39704655</v>
      </c>
      <c r="D39" s="39">
        <f t="shared" si="17"/>
        <v>0.47322897375</v>
      </c>
      <c r="E39" s="39">
        <f t="shared" si="17"/>
        <v>0.54903048538124999</v>
      </c>
      <c r="F39" s="39">
        <f t="shared" si="17"/>
        <v>0.6244529894543438</v>
      </c>
      <c r="G39" s="39">
        <f t="shared" si="17"/>
        <v>0.69949838100707207</v>
      </c>
      <c r="H39" s="39">
        <f t="shared" si="17"/>
        <v>0.77416854560203674</v>
      </c>
      <c r="I39" s="39">
        <f t="shared" si="17"/>
        <v>0.84846535937402656</v>
      </c>
      <c r="J39" s="39">
        <f t="shared" si="17"/>
        <v>0.92239068907715638</v>
      </c>
      <c r="K39" s="39">
        <f t="shared" si="17"/>
        <v>0.99594639213177072</v>
      </c>
      <c r="L39" s="39">
        <f t="shared" si="17"/>
        <v>1.0691343166711118</v>
      </c>
      <c r="M39" s="39">
        <f t="shared" si="17"/>
        <v>0.88818823456825502</v>
      </c>
      <c r="N39" s="39">
        <f t="shared" si="17"/>
        <v>0.94454435956208038</v>
      </c>
      <c r="O39" s="39">
        <f t="shared" si="17"/>
        <v>1.0006187039309367</v>
      </c>
      <c r="P39" s="39">
        <f t="shared" si="17"/>
        <v>1.0564126765779487</v>
      </c>
      <c r="Q39" s="39">
        <f t="shared" si="17"/>
        <v>1.1119276793617257</v>
      </c>
      <c r="R39" s="39">
        <f t="shared" si="17"/>
        <v>1.1671651071315836</v>
      </c>
      <c r="S39" s="39">
        <f t="shared" si="17"/>
        <v>1.2221263477625923</v>
      </c>
      <c r="T39" s="39">
        <f t="shared" si="17"/>
        <v>1.276812782190446</v>
      </c>
      <c r="U39" s="39">
        <f t="shared" si="17"/>
        <v>1.3312257844461606</v>
      </c>
      <c r="V39" s="39">
        <f t="shared" si="17"/>
        <v>1.3853667216905965</v>
      </c>
      <c r="W39" s="39">
        <f t="shared" si="17"/>
        <v>1.4392369542488102</v>
      </c>
      <c r="X39" s="39">
        <f t="shared" si="17"/>
        <v>1.4928378356442327</v>
      </c>
      <c r="Y39" s="39">
        <f t="shared" si="17"/>
        <v>1.5461707126326782</v>
      </c>
      <c r="Z39" s="39">
        <f t="shared" si="17"/>
        <v>1.5992369252361816</v>
      </c>
    </row>
    <row r="40" spans="1:26" ht="13.9" customHeight="1" x14ac:dyDescent="0.25">
      <c r="A40" s="30" t="s">
        <v>8</v>
      </c>
      <c r="B40" s="36">
        <v>1</v>
      </c>
      <c r="C40" s="36">
        <f>B40+1</f>
        <v>2</v>
      </c>
      <c r="D40" s="36">
        <f t="shared" ref="D40:Z40" si="18">C40+1</f>
        <v>3</v>
      </c>
      <c r="E40" s="36">
        <f t="shared" si="18"/>
        <v>4</v>
      </c>
      <c r="F40" s="36">
        <f t="shared" si="18"/>
        <v>5</v>
      </c>
      <c r="G40" s="36">
        <f t="shared" si="18"/>
        <v>6</v>
      </c>
      <c r="H40" s="36">
        <f t="shared" si="18"/>
        <v>7</v>
      </c>
      <c r="I40" s="36">
        <f t="shared" si="18"/>
        <v>8</v>
      </c>
      <c r="J40" s="36">
        <f t="shared" si="18"/>
        <v>9</v>
      </c>
      <c r="K40" s="36">
        <f t="shared" si="18"/>
        <v>10</v>
      </c>
      <c r="L40" s="36">
        <f t="shared" ref="L40:V40" si="19">K40+1</f>
        <v>11</v>
      </c>
      <c r="M40" s="36">
        <f t="shared" si="19"/>
        <v>12</v>
      </c>
      <c r="N40" s="36">
        <f t="shared" si="19"/>
        <v>13</v>
      </c>
      <c r="O40" s="36">
        <f t="shared" si="19"/>
        <v>14</v>
      </c>
      <c r="P40" s="36">
        <f t="shared" si="19"/>
        <v>15</v>
      </c>
      <c r="Q40" s="36">
        <f t="shared" si="19"/>
        <v>16</v>
      </c>
      <c r="R40" s="36">
        <f t="shared" si="19"/>
        <v>17</v>
      </c>
      <c r="S40" s="36">
        <f t="shared" si="19"/>
        <v>18</v>
      </c>
      <c r="T40" s="36">
        <f t="shared" si="19"/>
        <v>19</v>
      </c>
      <c r="U40" s="36">
        <f t="shared" si="19"/>
        <v>20</v>
      </c>
      <c r="V40" s="36">
        <f t="shared" si="19"/>
        <v>21</v>
      </c>
      <c r="W40" s="36">
        <f t="shared" si="18"/>
        <v>22</v>
      </c>
      <c r="X40" s="36">
        <f t="shared" si="18"/>
        <v>23</v>
      </c>
      <c r="Y40" s="36">
        <f t="shared" si="18"/>
        <v>24</v>
      </c>
      <c r="Z40" s="36">
        <f t="shared" si="18"/>
        <v>25</v>
      </c>
    </row>
    <row r="44" spans="1:26" x14ac:dyDescent="0.25">
      <c r="A44" s="5"/>
      <c r="B44" s="54"/>
      <c r="C44" s="54"/>
      <c r="D44" s="54"/>
    </row>
    <row r="46" spans="1:26" x14ac:dyDescent="0.25">
      <c r="A46" s="5"/>
    </row>
    <row r="47" spans="1:26" x14ac:dyDescent="0.25">
      <c r="B47" s="54"/>
      <c r="C47" s="54"/>
      <c r="E47" s="54"/>
      <c r="F47" s="54"/>
    </row>
    <row r="48" spans="1:26" x14ac:dyDescent="0.25">
      <c r="B48" s="54"/>
      <c r="C48" s="54"/>
      <c r="E48" s="54"/>
      <c r="F48" s="54"/>
    </row>
    <row r="49" spans="1:27" x14ac:dyDescent="0.25">
      <c r="B49" s="54"/>
      <c r="C49" s="54"/>
      <c r="E49" s="54"/>
      <c r="F49" s="54"/>
    </row>
    <row r="50" spans="1:27" x14ac:dyDescent="0.25">
      <c r="B50" s="54"/>
      <c r="C50" s="54"/>
      <c r="E50" s="54"/>
    </row>
    <row r="51" spans="1:27" x14ac:dyDescent="0.25">
      <c r="A51" s="56"/>
      <c r="B51" s="54"/>
      <c r="C51" s="54"/>
      <c r="E51" s="54"/>
    </row>
    <row r="54" spans="1:27" x14ac:dyDescent="0.25">
      <c r="A54" s="5"/>
      <c r="C54" s="54"/>
    </row>
    <row r="55" spans="1:27" x14ac:dyDescent="0.25">
      <c r="B55" s="55"/>
      <c r="C55" s="55"/>
      <c r="D55" s="54"/>
    </row>
    <row r="56" spans="1:27" x14ac:dyDescent="0.25">
      <c r="D56" s="54"/>
    </row>
    <row r="58" spans="1:27" x14ac:dyDescent="0.25">
      <c r="A58" s="56"/>
      <c r="D58" s="54"/>
      <c r="AA58" s="2"/>
    </row>
    <row r="61" spans="1:27" ht="15.75" x14ac:dyDescent="0.3">
      <c r="C61" s="18"/>
    </row>
    <row r="63" spans="1:27" x14ac:dyDescent="0.25">
      <c r="B63" s="6"/>
    </row>
    <row r="64" spans="1:27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1:5" x14ac:dyDescent="0.25">
      <c r="B65" s="6"/>
    </row>
    <row r="66" spans="1:5" x14ac:dyDescent="0.25">
      <c r="B66" s="6"/>
    </row>
    <row r="67" spans="1:5" x14ac:dyDescent="0.25">
      <c r="B67" s="6"/>
    </row>
    <row r="68" spans="1:5" x14ac:dyDescent="0.25">
      <c r="B68" s="6"/>
    </row>
    <row r="69" spans="1:5" x14ac:dyDescent="0.25">
      <c r="B69" s="6"/>
    </row>
    <row r="70" spans="1:5" x14ac:dyDescent="0.25">
      <c r="B70" s="6"/>
    </row>
    <row r="71" spans="1:5" x14ac:dyDescent="0.25">
      <c r="B71" s="6"/>
    </row>
    <row r="72" spans="1:5" x14ac:dyDescent="0.25">
      <c r="B72" s="6"/>
    </row>
    <row r="73" spans="1:5" x14ac:dyDescent="0.25">
      <c r="B73" s="6"/>
      <c r="E73" s="7"/>
    </row>
    <row r="74" spans="1:5" x14ac:dyDescent="0.25">
      <c r="A74" s="1"/>
      <c r="B74" s="6"/>
      <c r="E74" s="2"/>
    </row>
    <row r="75" spans="1:5" x14ac:dyDescent="0.25">
      <c r="B75" s="6"/>
      <c r="E75" s="2"/>
    </row>
    <row r="76" spans="1:5" x14ac:dyDescent="0.25">
      <c r="B76" s="6"/>
      <c r="E76" s="2"/>
    </row>
    <row r="77" spans="1:5" x14ac:dyDescent="0.25">
      <c r="B77" s="6"/>
      <c r="E77" s="2"/>
    </row>
    <row r="78" spans="1:5" x14ac:dyDescent="0.25">
      <c r="B78" s="6"/>
    </row>
    <row r="79" spans="1:5" x14ac:dyDescent="0.25">
      <c r="B79" s="6"/>
    </row>
    <row r="80" spans="1:5" x14ac:dyDescent="0.25">
      <c r="B80" s="6"/>
    </row>
    <row r="81" spans="2:27" x14ac:dyDescent="0.25">
      <c r="B81" s="6"/>
    </row>
    <row r="82" spans="2:27" x14ac:dyDescent="0.25">
      <c r="B82" s="6"/>
    </row>
    <row r="83" spans="2:27" x14ac:dyDescent="0.25">
      <c r="B83" s="6"/>
    </row>
    <row r="84" spans="2:27" x14ac:dyDescent="0.25">
      <c r="B84" s="6"/>
    </row>
    <row r="85" spans="2:27" x14ac:dyDescent="0.25">
      <c r="B85" s="6"/>
    </row>
    <row r="86" spans="2:27" x14ac:dyDescent="0.25">
      <c r="B86" s="6"/>
    </row>
    <row r="87" spans="2:27" x14ac:dyDescent="0.25">
      <c r="B87" s="6"/>
    </row>
    <row r="90" spans="2:27" x14ac:dyDescent="0.25">
      <c r="AA90" s="2"/>
    </row>
    <row r="96" spans="2:27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B97" s="3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26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4" spans="1:26" x14ac:dyDescent="0.25">
      <c r="A104" s="5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6" x14ac:dyDescent="0.25">
      <c r="F105" s="15"/>
    </row>
    <row r="106" spans="1:26" x14ac:dyDescent="0.25">
      <c r="C106" s="15"/>
      <c r="D106" s="15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8" spans="1:26" x14ac:dyDescent="0.25">
      <c r="C108" s="5"/>
      <c r="D108" s="5"/>
      <c r="F108" s="7"/>
      <c r="G108" s="7"/>
      <c r="H108" s="2"/>
      <c r="I108" s="7"/>
      <c r="J108" s="7"/>
    </row>
    <row r="109" spans="1:26" x14ac:dyDescent="0.25">
      <c r="C109" s="14"/>
      <c r="D109" s="14"/>
      <c r="F109" s="5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26" x14ac:dyDescent="0.25">
      <c r="B110" s="16"/>
      <c r="F110" s="17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26" x14ac:dyDescent="0.25">
      <c r="F111" s="5"/>
      <c r="I111" s="12"/>
      <c r="K111" s="5"/>
    </row>
    <row r="112" spans="1:26" x14ac:dyDescent="0.25">
      <c r="A112" s="5"/>
      <c r="E112" s="9"/>
      <c r="F112" s="9"/>
      <c r="G112" s="9"/>
      <c r="H112" s="9"/>
      <c r="I112" s="13"/>
      <c r="J112" s="9"/>
      <c r="K112" s="9"/>
      <c r="L112" s="9"/>
      <c r="M112" s="9"/>
      <c r="N112" s="1"/>
      <c r="O112" s="1"/>
      <c r="P112" s="2"/>
    </row>
    <row r="113" spans="1:16" x14ac:dyDescent="0.25">
      <c r="A113" s="15"/>
      <c r="B113" s="1"/>
      <c r="C113" s="1"/>
      <c r="E113" s="6"/>
      <c r="F113" s="4"/>
      <c r="G113" s="6"/>
      <c r="H113" s="4"/>
      <c r="I113" s="12"/>
      <c r="J113" s="6"/>
      <c r="K113" s="4"/>
      <c r="L113" s="6"/>
      <c r="M113" s="4"/>
      <c r="O113" s="4"/>
      <c r="P113" s="4"/>
    </row>
    <row r="114" spans="1:16" x14ac:dyDescent="0.25">
      <c r="A114" s="15"/>
      <c r="B114" s="1"/>
      <c r="C114" s="1"/>
      <c r="E114" s="6"/>
      <c r="F114" s="4"/>
      <c r="G114" s="6"/>
      <c r="H114" s="4"/>
      <c r="I114" s="12"/>
      <c r="J114" s="6"/>
      <c r="K114" s="4"/>
      <c r="L114" s="6"/>
      <c r="M114" s="4"/>
      <c r="O114" s="4"/>
      <c r="P114" s="4"/>
    </row>
    <row r="115" spans="1:16" x14ac:dyDescent="0.25">
      <c r="A115" s="15"/>
      <c r="B115" s="1"/>
      <c r="C115" s="1"/>
      <c r="E115" s="6"/>
      <c r="F115" s="4"/>
      <c r="G115" s="6"/>
      <c r="H115" s="4"/>
      <c r="I115" s="12"/>
      <c r="J115" s="6"/>
      <c r="K115" s="4"/>
      <c r="L115" s="6"/>
      <c r="M115" s="4"/>
    </row>
    <row r="116" spans="1:16" x14ac:dyDescent="0.25">
      <c r="A116" s="15"/>
      <c r="B116" s="1"/>
      <c r="C116" s="1"/>
      <c r="E116" s="6"/>
      <c r="F116" s="4"/>
      <c r="G116" s="6"/>
      <c r="H116" s="4"/>
      <c r="I116" s="12"/>
      <c r="J116" s="6"/>
      <c r="K116" s="4"/>
      <c r="L116" s="6"/>
      <c r="M116" s="4"/>
    </row>
    <row r="117" spans="1:16" x14ac:dyDescent="0.25">
      <c r="A117" s="15"/>
      <c r="B117" s="1"/>
      <c r="C117" s="1"/>
      <c r="E117" s="6"/>
      <c r="F117" s="4"/>
      <c r="G117" s="6"/>
      <c r="H117" s="4"/>
      <c r="I117" s="12"/>
      <c r="J117" s="6"/>
      <c r="K117" s="4"/>
      <c r="L117" s="6"/>
      <c r="M117" s="4"/>
      <c r="O117" s="3"/>
      <c r="P117" s="3"/>
    </row>
    <row r="118" spans="1:16" x14ac:dyDescent="0.25">
      <c r="A118" s="15"/>
      <c r="B118" s="1"/>
      <c r="C118" s="1"/>
      <c r="E118" s="6"/>
      <c r="F118" s="4"/>
      <c r="G118" s="6"/>
      <c r="H118" s="4"/>
      <c r="I118" s="12"/>
      <c r="J118" s="6"/>
      <c r="K118" s="4"/>
      <c r="L118" s="6"/>
      <c r="M118" s="4"/>
      <c r="N118" s="4"/>
    </row>
    <row r="119" spans="1:16" x14ac:dyDescent="0.25">
      <c r="A119" s="15"/>
      <c r="B119" s="1"/>
      <c r="C119" s="1"/>
      <c r="E119" s="6"/>
      <c r="F119" s="4"/>
      <c r="G119" s="6"/>
      <c r="H119" s="4"/>
      <c r="I119" s="12"/>
      <c r="J119" s="6"/>
      <c r="K119" s="4"/>
      <c r="L119" s="6"/>
      <c r="M119" s="4"/>
      <c r="N119" s="4"/>
    </row>
    <row r="120" spans="1:16" x14ac:dyDescent="0.25">
      <c r="A120" s="15"/>
      <c r="B120" s="1"/>
      <c r="C120" s="1"/>
      <c r="E120" s="6"/>
      <c r="F120" s="4"/>
      <c r="G120" s="6"/>
      <c r="H120" s="4"/>
      <c r="I120" s="12"/>
      <c r="J120" s="6"/>
      <c r="K120" s="4"/>
      <c r="L120" s="6"/>
      <c r="M120" s="4"/>
    </row>
    <row r="121" spans="1:16" x14ac:dyDescent="0.25">
      <c r="A121" s="15"/>
      <c r="B121" s="1"/>
      <c r="C121" s="1"/>
      <c r="E121" s="6"/>
      <c r="F121" s="4"/>
      <c r="G121" s="6"/>
      <c r="H121" s="4"/>
      <c r="I121" s="12"/>
      <c r="J121" s="6"/>
      <c r="K121" s="4"/>
      <c r="L121" s="6"/>
      <c r="M121" s="4"/>
    </row>
    <row r="122" spans="1:16" x14ac:dyDescent="0.25">
      <c r="A122" s="15"/>
      <c r="B122" s="1"/>
      <c r="C122" s="1"/>
      <c r="E122" s="6"/>
      <c r="F122" s="4"/>
      <c r="G122" s="6"/>
      <c r="H122" s="4"/>
      <c r="I122" s="12"/>
      <c r="J122" s="6"/>
      <c r="K122" s="4"/>
      <c r="L122" s="6"/>
      <c r="M122" s="4"/>
    </row>
    <row r="123" spans="1:16" x14ac:dyDescent="0.25">
      <c r="A123" s="15"/>
      <c r="B123" s="1"/>
      <c r="C123" s="1"/>
      <c r="E123" s="6"/>
      <c r="F123" s="4"/>
      <c r="G123" s="6"/>
      <c r="H123" s="4"/>
      <c r="I123" s="12"/>
      <c r="J123" s="6"/>
      <c r="K123" s="4"/>
      <c r="L123" s="6"/>
      <c r="M123" s="4"/>
    </row>
    <row r="124" spans="1:16" x14ac:dyDescent="0.25">
      <c r="A124" s="15"/>
      <c r="B124" s="1"/>
      <c r="C124" s="1"/>
      <c r="E124" s="6"/>
      <c r="F124" s="4"/>
      <c r="G124" s="6"/>
      <c r="H124" s="4"/>
      <c r="I124" s="12"/>
      <c r="J124" s="6"/>
      <c r="K124" s="6"/>
      <c r="L124" s="6"/>
      <c r="M124" s="6"/>
    </row>
    <row r="125" spans="1:16" x14ac:dyDescent="0.25">
      <c r="F125" s="5"/>
      <c r="I125" s="12"/>
      <c r="K125" s="5"/>
    </row>
    <row r="126" spans="1:16" x14ac:dyDescent="0.25">
      <c r="A126" s="5"/>
      <c r="E126" s="9"/>
      <c r="F126" s="5"/>
      <c r="G126" s="5"/>
      <c r="H126" s="5"/>
      <c r="I126" s="12"/>
      <c r="J126" s="9"/>
      <c r="K126" s="5"/>
      <c r="L126" s="5"/>
      <c r="M126" s="5"/>
    </row>
    <row r="127" spans="1:16" x14ac:dyDescent="0.25">
      <c r="B127" s="1"/>
      <c r="C127" s="1"/>
      <c r="I127" s="12"/>
    </row>
    <row r="128" spans="1:16" x14ac:dyDescent="0.25">
      <c r="A128" s="15"/>
      <c r="B128" s="1"/>
      <c r="C128" s="1"/>
      <c r="E128" s="10"/>
      <c r="F128" s="11"/>
      <c r="G128" s="6"/>
      <c r="H128" s="4"/>
      <c r="I128" s="12"/>
      <c r="J128" s="10"/>
      <c r="K128" s="11"/>
      <c r="L128" s="6"/>
      <c r="M128" s="4"/>
    </row>
    <row r="129" spans="1:13" x14ac:dyDescent="0.25">
      <c r="A129" s="15"/>
      <c r="B129" s="1"/>
      <c r="C129" s="1"/>
      <c r="E129" s="10"/>
      <c r="F129" s="11"/>
      <c r="G129" s="6"/>
      <c r="H129" s="4"/>
      <c r="I129" s="12"/>
      <c r="J129" s="10"/>
      <c r="K129" s="11"/>
      <c r="L129" s="6"/>
      <c r="M129" s="4"/>
    </row>
    <row r="130" spans="1:13" x14ac:dyDescent="0.25">
      <c r="A130" s="15"/>
      <c r="B130" s="1"/>
      <c r="C130" s="1"/>
      <c r="E130" s="10"/>
      <c r="F130" s="11"/>
      <c r="G130" s="6"/>
      <c r="H130" s="4"/>
      <c r="I130" s="12"/>
      <c r="J130" s="10"/>
      <c r="K130" s="11"/>
      <c r="L130" s="6"/>
      <c r="M130" s="4"/>
    </row>
    <row r="131" spans="1:13" x14ac:dyDescent="0.25">
      <c r="A131" s="15"/>
      <c r="B131" s="1"/>
      <c r="C131" s="1"/>
      <c r="E131" s="10"/>
      <c r="F131" s="11"/>
      <c r="G131" s="6"/>
      <c r="H131" s="4"/>
      <c r="I131" s="12"/>
      <c r="J131" s="10"/>
      <c r="K131" s="11"/>
      <c r="L131" s="6"/>
      <c r="M131" s="4"/>
    </row>
    <row r="132" spans="1:13" x14ac:dyDescent="0.25">
      <c r="A132" s="15"/>
      <c r="B132" s="1"/>
      <c r="C132" s="1"/>
      <c r="E132" s="10"/>
      <c r="F132" s="11"/>
      <c r="G132" s="6"/>
      <c r="H132" s="4"/>
      <c r="I132" s="12"/>
      <c r="J132" s="10"/>
      <c r="K132" s="11"/>
      <c r="L132" s="6"/>
      <c r="M132" s="4"/>
    </row>
    <row r="133" spans="1:13" x14ac:dyDescent="0.25">
      <c r="A133" s="15"/>
      <c r="B133" s="1"/>
      <c r="C133" s="1"/>
      <c r="E133" s="10"/>
      <c r="F133" s="11"/>
      <c r="G133" s="6"/>
      <c r="H133" s="4"/>
      <c r="I133" s="12"/>
      <c r="J133" s="10"/>
      <c r="K133" s="11"/>
      <c r="L133" s="6"/>
      <c r="M133" s="4"/>
    </row>
    <row r="134" spans="1:13" x14ac:dyDescent="0.25">
      <c r="A134" s="15"/>
      <c r="B134" s="1"/>
      <c r="C134" s="1"/>
      <c r="E134" s="10"/>
      <c r="F134" s="11"/>
      <c r="G134" s="6"/>
      <c r="H134" s="4"/>
      <c r="I134" s="12"/>
      <c r="J134" s="10"/>
      <c r="K134" s="11"/>
      <c r="L134" s="6"/>
      <c r="M134" s="4"/>
    </row>
    <row r="135" spans="1:13" x14ac:dyDescent="0.25">
      <c r="A135" s="15"/>
      <c r="B135" s="1"/>
      <c r="C135" s="1"/>
      <c r="E135" s="10"/>
      <c r="F135" s="11"/>
      <c r="G135" s="6"/>
      <c r="H135" s="4"/>
      <c r="I135" s="12"/>
      <c r="J135" s="10"/>
      <c r="K135" s="11"/>
      <c r="L135" s="6"/>
      <c r="M135" s="4"/>
    </row>
    <row r="136" spans="1:13" x14ac:dyDescent="0.25">
      <c r="A136" s="15"/>
      <c r="B136" s="1"/>
      <c r="C136" s="1"/>
      <c r="E136" s="10"/>
      <c r="F136" s="11"/>
      <c r="G136" s="6"/>
      <c r="H136" s="4"/>
      <c r="I136" s="12"/>
      <c r="J136" s="10"/>
      <c r="K136" s="11"/>
      <c r="L136" s="6"/>
      <c r="M136" s="4"/>
    </row>
    <row r="137" spans="1:13" x14ac:dyDescent="0.25">
      <c r="A137" s="15"/>
      <c r="B137" s="1"/>
      <c r="C137" s="1"/>
      <c r="E137" s="10"/>
      <c r="F137" s="11"/>
      <c r="G137" s="6"/>
      <c r="H137" s="4"/>
      <c r="I137" s="12"/>
      <c r="J137" s="10"/>
      <c r="K137" s="11"/>
      <c r="L137" s="6"/>
      <c r="M137" s="4"/>
    </row>
    <row r="138" spans="1:13" x14ac:dyDescent="0.25">
      <c r="A138" s="15"/>
      <c r="B138" s="1"/>
      <c r="C138" s="1"/>
      <c r="E138" s="10"/>
      <c r="F138" s="11"/>
      <c r="G138" s="6"/>
      <c r="H138" s="4"/>
      <c r="I138" s="12"/>
      <c r="J138" s="10"/>
      <c r="K138" s="11"/>
      <c r="L138" s="6"/>
      <c r="M138" s="4"/>
    </row>
    <row r="139" spans="1:13" x14ac:dyDescent="0.25">
      <c r="E139" s="10"/>
      <c r="F139" s="11"/>
      <c r="G139" s="6"/>
      <c r="H139" s="4"/>
      <c r="I139" s="12"/>
      <c r="J139" s="10"/>
      <c r="K139" s="11"/>
      <c r="L139" s="6"/>
      <c r="M139" s="4"/>
    </row>
  </sheetData>
  <mergeCells count="6">
    <mergeCell ref="A1:B1"/>
    <mergeCell ref="A14:B14"/>
    <mergeCell ref="A21:E21"/>
    <mergeCell ref="A26:R26"/>
    <mergeCell ref="J2:O2"/>
    <mergeCell ref="J4:O4"/>
  </mergeCells>
  <phoneticPr fontId="4" type="noConversion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Janneke van Marion</dc:creator>
  <cp:lastModifiedBy>Jan de</cp:lastModifiedBy>
  <dcterms:created xsi:type="dcterms:W3CDTF">2021-08-03T07:42:15Z</dcterms:created>
  <dcterms:modified xsi:type="dcterms:W3CDTF">2025-01-02T14:32:09Z</dcterms:modified>
</cp:coreProperties>
</file>